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<sst xmlns="http://schemas.openxmlformats.org/spreadsheetml/2006/main" count="49" uniqueCount="36">
  <si>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Lookup Table</t>
  </si>
  <si>
    <t>Today's date:</t>
  </si>
  <si>
    <t>Crazy Cars</t>
  </si>
  <si>
    <t>Salesperson</t>
  </si>
  <si>
    <t>Brown</t>
  </si>
  <si>
    <t>Taylor</t>
  </si>
  <si>
    <t>Harris</t>
  </si>
  <si>
    <t>Robinson</t>
  </si>
  <si>
    <t>Walker</t>
  </si>
  <si>
    <t>King</t>
  </si>
  <si>
    <t>Car Description</t>
  </si>
  <si>
    <t>Purchase Date</t>
  </si>
  <si>
    <t>48-month Payment Plan</t>
  </si>
  <si>
    <t>Base Cost of Car</t>
  </si>
  <si>
    <t>State Sales Tax</t>
  </si>
  <si>
    <t>Total Cost with Tax</t>
  </si>
  <si>
    <t>Total for all sales:</t>
  </si>
  <si>
    <t>Average price:</t>
  </si>
  <si>
    <t>Lowest price:</t>
  </si>
  <si>
    <t>Highest price:</t>
  </si>
  <si>
    <t>2003 Hybrid Sedan</t>
  </si>
  <si>
    <t>2007 Hybrid Sedan</t>
  </si>
  <si>
    <t>Mileage</t>
  </si>
  <si>
    <t>2007 Hybrid Sport Utility</t>
  </si>
  <si>
    <t>2008 Hybrid Sport Utility</t>
  </si>
  <si>
    <t>2007 Sport Utility (SUV)</t>
  </si>
  <si>
    <t>2007 Minivan-LX</t>
  </si>
  <si>
    <t>2007 Minivan-EX</t>
  </si>
  <si>
    <t>1998 Minivan-GL</t>
  </si>
  <si>
    <t>2008 Minivan-LE</t>
  </si>
  <si>
    <t>2007 Crossover-SE</t>
  </si>
  <si>
    <t>2008 Crossover-SE</t>
  </si>
  <si>
    <t>Bonus:</t>
  </si>
  <si>
    <t>Auto Sales and Commissions (Part-Time Staff)</t>
  </si>
  <si>
    <t>Interest rate:</t>
  </si>
  <si>
    <t>Salesperson Commission
Rate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</si>
</sst>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&quot;$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sz val="11"/>
      <color theme="0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/>
      <protection/>
    </xf>
    <xf numFmtId="0" fontId="18" fillId="0" borderId="1" applyNumberFormat="0" applyFill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0" borderId="0">
      <alignment/>
      <protection/>
    </xf>
    <xf numFmtId="0" fontId="20" fillId="20" borderId="0" applyNumberFormat="0" applyBorder="0" applyAlignment="0" applyProtection="0"/>
    <xf numFmtId="0" fontId="0" fillId="0" borderId="0">
      <alignment/>
      <protection/>
    </xf>
    <xf numFmtId="0" fontId="22" fillId="26" borderId="0" applyNumberFormat="0" applyBorder="0" applyAlignment="0" applyProtection="0"/>
    <xf numFmtId="0" fontId="23" fillId="27" borderId="2" applyNumberFormat="0" applyAlignment="0" applyProtection="0"/>
    <xf numFmtId="0" fontId="24" fillId="28" borderId="3" applyNumberFormat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6" fillId="2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18" fillId="0" borderId="1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8" fillId="30" borderId="2" applyNumberFormat="0" applyAlignment="0" applyProtection="0"/>
    <xf numFmtId="0" fontId="18" fillId="0" borderId="1" applyNumberFormat="0" applyFill="0" applyAlignment="0" applyProtection="0"/>
    <xf numFmtId="0" fontId="29" fillId="0" borderId="6" applyNumberFormat="0" applyFill="0" applyAlignment="0" applyProtection="0"/>
    <xf numFmtId="0" fontId="0" fillId="0" borderId="0">
      <alignment/>
      <protection/>
    </xf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0" fillId="0" borderId="0">
      <alignment/>
      <protection/>
    </xf>
    <xf numFmtId="0" fontId="18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20" fillId="20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78">
      <alignment/>
      <protection/>
    </xf>
    <xf numFmtId="0" fontId="0" fillId="33" borderId="10" xfId="69" applyFill="1" applyBorder="1">
      <alignment/>
      <protection/>
    </xf>
    <xf numFmtId="0" fontId="0" fillId="33" borderId="11" xfId="74" applyFill="1" applyBorder="1">
      <alignment/>
      <protection/>
    </xf>
    <xf numFmtId="0" fontId="0" fillId="33" borderId="12" xfId="46" applyFill="1" applyBorder="1">
      <alignment/>
      <protection/>
    </xf>
    <xf numFmtId="0" fontId="0" fillId="33" borderId="13" xfId="57" applyFill="1" applyBorder="1">
      <alignment/>
      <protection/>
    </xf>
    <xf numFmtId="0" fontId="0" fillId="33" borderId="14" xfId="59" applyFill="1" applyBorder="1">
      <alignment/>
      <protection/>
    </xf>
    <xf numFmtId="14" fontId="0" fillId="0" borderId="0" xfId="65" applyNumberFormat="1">
      <alignment/>
      <protection/>
    </xf>
    <xf numFmtId="0" fontId="21" fillId="0" borderId="0" xfId="60" applyAlignment="1">
      <alignment horizontal="right"/>
    </xf>
    <xf numFmtId="0" fontId="21" fillId="0" borderId="0" xfId="37" applyFill="1" applyBorder="1" applyAlignment="1">
      <alignment horizontal="right"/>
    </xf>
    <xf numFmtId="0" fontId="18" fillId="0" borderId="15" xfId="67" applyBorder="1" applyAlignment="1">
      <alignment horizontal="center"/>
    </xf>
    <xf numFmtId="0" fontId="24" fillId="20" borderId="0" xfId="81" applyFont="1" applyAlignment="1">
      <alignment horizontal="center"/>
    </xf>
    <xf numFmtId="164" fontId="0" fillId="0" borderId="0" xfId="36" applyNumberFormat="1">
      <alignment/>
      <protection/>
    </xf>
    <xf numFmtId="3" fontId="0" fillId="0" borderId="0" xfId="55" applyNumberFormat="1">
      <alignment/>
      <protection/>
    </xf>
    <xf numFmtId="165" fontId="0" fillId="0" borderId="0" xfId="21" applyNumberFormat="1">
      <alignment/>
      <protection/>
    </xf>
    <xf numFmtId="10" fontId="18" fillId="0" borderId="16" xfId="50" applyNumberFormat="1" applyBorder="1" applyAlignment="1">
      <alignment horizontal="center"/>
    </xf>
    <xf numFmtId="10" fontId="0" fillId="0" borderId="0" xfId="44" applyNumberFormat="1">
      <alignment/>
      <protection/>
    </xf>
    <xf numFmtId="0" fontId="24" fillId="20" borderId="0" xfId="45" applyFont="1" applyAlignment="1">
      <alignment horizontal="center" wrapText="1"/>
    </xf>
    <xf numFmtId="165" fontId="21" fillId="0" borderId="0" xfId="60" applyNumberFormat="1" applyAlignment="1">
      <alignment horizontal="right"/>
    </xf>
    <xf numFmtId="14" fontId="21" fillId="0" borderId="0" xfId="60" applyNumberFormat="1" applyAlignment="1">
      <alignment horizontal="right"/>
    </xf>
    <xf numFmtId="0" fontId="19" fillId="0" borderId="1" xfId="29" applyBorder="1" applyAlignment="1">
      <alignment horizontal="center"/>
    </xf>
    <xf numFmtId="0" fontId="18" fillId="0" borderId="1" xfId="22" applyAlignment="1">
      <alignment horizontal="center"/>
    </xf>
    <xf numFmtId="0" fontId="18" fillId="0" borderId="15" xfId="79" applyBorder="1" applyAlignment="1">
      <alignment horizontal="center"/>
    </xf>
    <xf numFmtId="0" fontId="18" fillId="0" borderId="17" xfId="75" applyBorder="1" applyAlignment="1">
      <alignment horizontal="center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nxCudP9D40cwJXfoTBENGhKITf7woyErxMypbgvOOk=-~JZMsvEJsgypp/Or+sXDUnw==" xfId="21"/>
    <cellStyle name="33vkQ8XroYV2jU7RjiLFEijX8wBwCY9foOWTba1cXAc=-~9cGCV+oW/BKDQTBdKp1QFg==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4IhBJ3ip9Jsu3q/3PLJT8EwGNpzyiIxIsKYU/6A29eU=-~0a+rSm+aj7e4HbStvaWs1Q==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6C4oHrtj1g0ImG2HOb3F/BwD54MgTubyWlJ5xdN6P1E=-~5U4AZOIFoYd0QAuDB4WzIA==" xfId="36"/>
    <cellStyle name="6hmblEZzxBeg3HDBRpn5+9rsj8B4R5bFr8C9gjotuRs=-~sWh8ZpGqV2HE3sFnlyplWA==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e2db/5Q7y7eHeWh7lMeduEE/CHg6/HZPmpZ4WIjlGs=-~1JSz1Imo5vS58G9TKcTaoQ==" xfId="44"/>
    <cellStyle name="AeukdCDPB1+RqOsRaqIVuw86j6iOSp5RGVozXHCnacQ=-~Jh1XnhYi6Gu/KEIvRrGR6w==" xfId="45"/>
    <cellStyle name="aIrOusUPztidWOjTxW1QV2C50kG2mfHNZhBbhau5Hhk=-~Npz6jyPbgA/g7ex8oX36ow==" xfId="46"/>
    <cellStyle name="Bad" xfId="47"/>
    <cellStyle name="Calculation" xfId="48"/>
    <cellStyle name="Check Cell" xfId="49"/>
    <cellStyle name="ckb39V7EktmzzMeajASh2KNxrysW6ka9f2Mey/sGEVc=-~jQSd7/dv/VHeUQJ8e1kFNA==" xfId="50"/>
    <cellStyle name="Comma" xfId="51"/>
    <cellStyle name="Comma [0]" xfId="52"/>
    <cellStyle name="Currency" xfId="53"/>
    <cellStyle name="Currency [0]" xfId="54"/>
    <cellStyle name="cy3zbXZUDmjDohhQGus6OMwU/pHrN4CVyLCtOjos9FQ=-~lCiC5+1ZqvSWcj5IvJL8+w==" xfId="55"/>
    <cellStyle name="Explanatory Text" xfId="56"/>
    <cellStyle name="FMYdoaf60xz56BcCL7mqNWQqjt86vwOVrlWlVPTStSE=-~BaRVKU9vT8SycswBOFF79Q==" xfId="57"/>
    <cellStyle name="Good" xfId="58"/>
    <cellStyle name="gpLYJrnWMRg5gxYexycF3xu1yNMW61bmQgMgSZ+bKfo=-~IkW+acNEAWfOWU9FD9BuDg==" xfId="59"/>
    <cellStyle name="GttFgbdMedtagpvyTDYUq1f3u/I8ZbyGh+t24yHEJ10=-~dMf95nSy57ZcCxcNkHHsSg==" xfId="60"/>
    <cellStyle name="Heading 1" xfId="61"/>
    <cellStyle name="Heading 2" xfId="62"/>
    <cellStyle name="Heading 3" xfId="63"/>
    <cellStyle name="Heading 4" xfId="64"/>
    <cellStyle name="IiUMKiMBnue9qvrSHTy9lLVLYeXDLLIyN4/v7PyBykM=-~59jk7k7K4mSjhnXYQzwEIg==" xfId="65"/>
    <cellStyle name="Input" xfId="66"/>
    <cellStyle name="kH3UrDjUpXnG/D+uqZ+2YHEePLqBSdTWVqKL1vNijVE=-~0IT6ejr6MhxEWhm5kgi4Sw==" xfId="67"/>
    <cellStyle name="Linked Cell" xfId="68"/>
    <cellStyle name="mepcs312IeNT+xaXKNkthHMqBePuTKWLgrBK4cSKo6M=-~1FA48SlfNHCnfHPIBY6yAw==" xfId="69"/>
    <cellStyle name="Neutral" xfId="70"/>
    <cellStyle name="Note" xfId="71"/>
    <cellStyle name="Output" xfId="72"/>
    <cellStyle name="Percent" xfId="73"/>
    <cellStyle name="poWq0zxM5qt8UZqalLaVNBkBGnmQ1qbvcce7Wx0qK0I=-~LH6+wpSJCdpTUkIPX6tWHg==" xfId="74"/>
    <cellStyle name="srN3mk1C4dSP0RNyult1E0t2CTKSF5jU9opzP5uzWyk=-~1Ub+aJoW61Nys20rlHMzFg==" xfId="75"/>
    <cellStyle name="Title" xfId="76"/>
    <cellStyle name="Total" xfId="77"/>
    <cellStyle name="USpexl0SL1iTtKADYJc7vKQQWWmhdFwRwZLTG4wI2GI=-~NRSKU0PpuprEueN1TxExsQ==" xfId="78"/>
    <cellStyle name="Vsl88VSnQOYbpRhdzJ1kVEHciELxNEVdpH2cLJ3ND0I=-~edgjwOEuYapkUqEZbHAKiA==" xfId="79"/>
    <cellStyle name="Warning Text" xfId="80"/>
    <cellStyle name="Y3pp/hxM9gj6jLcLxdMwOahhYeNaU3f49B3BVAQwJt4=-~MbGHJc2y6R5MvZGE6fMygg==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5">
      <selection activeCell="A18" sqref="A18"/>
    </sheetView>
  </sheetViews>
  <sheetFormatPr defaultColWidth="9.140625" defaultRowHeight="15"/>
  <cols>
    <col min="1" max="1" width="27.7109375" style="0" bestFit="1" customWidth="1"/>
    <col min="2" max="2" width="11.7109375" style="0" bestFit="1" customWidth="1"/>
    <col min="3" max="3" width="22.7109375" style="0" bestFit="1" customWidth="1"/>
    <col min="4" max="4" width="17.421875" style="0" customWidth="1"/>
    <col min="5" max="5" width="14.7109375" style="0" bestFit="1" customWidth="1"/>
    <col min="6" max="6" width="18.57421875" style="0" bestFit="1" customWidth="1"/>
    <col min="7" max="7" width="18.57421875" style="0" customWidth="1"/>
    <col min="8" max="8" width="19.8515625" style="0" bestFit="1" customWidth="1"/>
    <col min="9" max="9" width="22.57421875" style="0" bestFit="1" customWidth="1"/>
    <col min="10" max="10" width="23.421875" style="0" bestFit="1" customWidth="1"/>
  </cols>
  <sheetData>
    <row r="1" spans="1:10" ht="23.25" thickBo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8.75" thickBot="1" thickTop="1">
      <c r="A2" s="21" t="s">
        <v>33</v>
      </c>
      <c r="B2" s="21"/>
      <c r="C2" s="21"/>
      <c r="D2" s="21"/>
      <c r="E2" s="21"/>
      <c r="F2" s="21"/>
      <c r="G2" s="21"/>
      <c r="H2" s="21"/>
      <c r="I2" s="21"/>
      <c r="J2" s="21"/>
    </row>
    <row r="3" ht="49.5" customHeight="1" thickTop="1"/>
    <row r="4" spans="2:10" ht="30">
      <c r="B4" s="11" t="s">
        <v>3</v>
      </c>
      <c r="C4" s="11" t="s">
        <v>10</v>
      </c>
      <c r="D4" s="11" t="s">
        <v>22</v>
      </c>
      <c r="E4" s="11" t="s">
        <v>11</v>
      </c>
      <c r="F4" s="11" t="s">
        <v>13</v>
      </c>
      <c r="G4" s="11" t="s">
        <v>14</v>
      </c>
      <c r="H4" s="11" t="s">
        <v>15</v>
      </c>
      <c r="I4" s="11" t="s">
        <v>12</v>
      </c>
      <c r="J4" s="17" t="s">
        <v>35</v>
      </c>
    </row>
    <row r="5" spans="2:10" ht="15">
      <c r="B5" s="1" t="s">
        <v>4</v>
      </c>
      <c r="C5" s="1" t="s">
        <v>20</v>
      </c>
      <c r="D5" s="13">
        <v>100000</v>
      </c>
      <c r="E5" s="7">
        <v>41077</v>
      </c>
      <c r="F5" s="12">
        <v>9800</v>
      </c>
      <c r="G5" s="14">
        <f>F5*0.07</f>
        <v>686.0000000000001</v>
      </c>
      <c r="H5" s="14">
        <f>F5+G5</f>
        <v>10486</v>
      </c>
      <c r="I5" s="14">
        <f>PMT($D$21/12,48,-H5)</f>
        <v>247.4677111194614</v>
      </c>
      <c r="J5" s="16">
        <f>VLOOKUP(F5,$C$24:$D$28,2)</f>
        <v>0.01</v>
      </c>
    </row>
    <row r="6" spans="2:10" ht="15">
      <c r="B6" s="1" t="s">
        <v>4</v>
      </c>
      <c r="C6" s="1" t="s">
        <v>21</v>
      </c>
      <c r="D6" s="13">
        <v>25000</v>
      </c>
      <c r="E6" s="7">
        <v>41070</v>
      </c>
      <c r="F6" s="12">
        <v>21800</v>
      </c>
      <c r="G6" s="14">
        <f aca="true" t="shared" si="0" ref="G6:G16">F6*0.07</f>
        <v>1526.0000000000002</v>
      </c>
      <c r="H6" s="14">
        <f aca="true" t="shared" si="1" ref="H6:H16">F6+G6</f>
        <v>23326</v>
      </c>
      <c r="I6" s="14">
        <f aca="true" t="shared" si="2" ref="I6:I16">PMT($D$21/12,48,-H6)</f>
        <v>550.4893982045162</v>
      </c>
      <c r="J6" s="16">
        <f aca="true" t="shared" si="3" ref="J6:J16">VLOOKUP(F6,$C$24:$D$28,2)</f>
        <v>0.025</v>
      </c>
    </row>
    <row r="7" spans="2:10" ht="15">
      <c r="B7" s="1" t="s">
        <v>5</v>
      </c>
      <c r="C7" s="1" t="s">
        <v>23</v>
      </c>
      <c r="D7" s="13">
        <v>36000</v>
      </c>
      <c r="E7" s="7">
        <v>41070</v>
      </c>
      <c r="F7" s="12">
        <v>21500</v>
      </c>
      <c r="G7" s="14">
        <f t="shared" si="0"/>
        <v>1505.0000000000002</v>
      </c>
      <c r="H7" s="14">
        <f t="shared" si="1"/>
        <v>23005</v>
      </c>
      <c r="I7" s="14">
        <f t="shared" si="2"/>
        <v>542.9138560273898</v>
      </c>
      <c r="J7" s="16">
        <f t="shared" si="3"/>
        <v>0.025</v>
      </c>
    </row>
    <row r="8" spans="2:10" ht="15">
      <c r="B8" s="1" t="s">
        <v>5</v>
      </c>
      <c r="C8" s="1" t="s">
        <v>24</v>
      </c>
      <c r="D8" s="13">
        <v>25000</v>
      </c>
      <c r="E8" s="7">
        <v>41077</v>
      </c>
      <c r="F8" s="12">
        <v>40700</v>
      </c>
      <c r="G8" s="14">
        <f t="shared" si="0"/>
        <v>2849.0000000000005</v>
      </c>
      <c r="H8" s="14">
        <f t="shared" si="1"/>
        <v>43549</v>
      </c>
      <c r="I8" s="14">
        <f t="shared" si="2"/>
        <v>1027.7485553634774</v>
      </c>
      <c r="J8" s="16">
        <f t="shared" si="3"/>
        <v>0.035</v>
      </c>
    </row>
    <row r="9" spans="2:10" ht="15">
      <c r="B9" s="1" t="s">
        <v>6</v>
      </c>
      <c r="C9" s="1" t="s">
        <v>23</v>
      </c>
      <c r="D9" s="13">
        <v>30000</v>
      </c>
      <c r="E9" s="7">
        <v>41077</v>
      </c>
      <c r="F9" s="12">
        <v>29800</v>
      </c>
      <c r="G9" s="14">
        <f t="shared" si="0"/>
        <v>2086</v>
      </c>
      <c r="H9" s="14">
        <f t="shared" si="1"/>
        <v>31886</v>
      </c>
      <c r="I9" s="14">
        <f t="shared" si="2"/>
        <v>752.5038562612194</v>
      </c>
      <c r="J9" s="16">
        <f t="shared" si="3"/>
        <v>0.025</v>
      </c>
    </row>
    <row r="10" spans="2:10" ht="15">
      <c r="B10" s="1" t="s">
        <v>6</v>
      </c>
      <c r="C10" s="1" t="s">
        <v>25</v>
      </c>
      <c r="D10" s="13">
        <v>36000</v>
      </c>
      <c r="E10" s="7">
        <v>41084</v>
      </c>
      <c r="F10" s="12">
        <v>22800</v>
      </c>
      <c r="G10" s="14">
        <f t="shared" si="0"/>
        <v>1596.0000000000002</v>
      </c>
      <c r="H10" s="14">
        <f t="shared" si="1"/>
        <v>24396</v>
      </c>
      <c r="I10" s="14">
        <f t="shared" si="2"/>
        <v>575.7412054616041</v>
      </c>
      <c r="J10" s="16">
        <f t="shared" si="3"/>
        <v>0.025</v>
      </c>
    </row>
    <row r="11" spans="2:10" ht="15">
      <c r="B11" s="1" t="s">
        <v>7</v>
      </c>
      <c r="C11" s="1" t="s">
        <v>26</v>
      </c>
      <c r="D11" s="13">
        <v>30000</v>
      </c>
      <c r="E11" s="7">
        <v>41070</v>
      </c>
      <c r="F11" s="12">
        <v>23400</v>
      </c>
      <c r="G11" s="14">
        <f t="shared" si="0"/>
        <v>1638.0000000000002</v>
      </c>
      <c r="H11" s="14">
        <f t="shared" si="1"/>
        <v>25038</v>
      </c>
      <c r="I11" s="14">
        <f t="shared" si="2"/>
        <v>590.8922898158568</v>
      </c>
      <c r="J11" s="16">
        <f t="shared" si="3"/>
        <v>0.025</v>
      </c>
    </row>
    <row r="12" spans="2:10" ht="15">
      <c r="B12" s="1" t="s">
        <v>7</v>
      </c>
      <c r="C12" s="1" t="s">
        <v>27</v>
      </c>
      <c r="D12" s="13">
        <v>40000</v>
      </c>
      <c r="E12" s="7">
        <v>41084</v>
      </c>
      <c r="F12" s="12">
        <v>25800</v>
      </c>
      <c r="G12" s="14">
        <f t="shared" si="0"/>
        <v>1806.0000000000002</v>
      </c>
      <c r="H12" s="14">
        <f t="shared" si="1"/>
        <v>27606</v>
      </c>
      <c r="I12" s="14">
        <f t="shared" si="2"/>
        <v>651.4966272328677</v>
      </c>
      <c r="J12" s="16">
        <f t="shared" si="3"/>
        <v>0.025</v>
      </c>
    </row>
    <row r="13" spans="2:10" ht="15">
      <c r="B13" s="1" t="s">
        <v>8</v>
      </c>
      <c r="C13" s="1" t="s">
        <v>28</v>
      </c>
      <c r="D13" s="13">
        <v>133000</v>
      </c>
      <c r="E13" s="7">
        <v>41070</v>
      </c>
      <c r="F13" s="12">
        <v>3000</v>
      </c>
      <c r="G13" s="14">
        <f t="shared" si="0"/>
        <v>210.00000000000003</v>
      </c>
      <c r="H13" s="14">
        <f t="shared" si="1"/>
        <v>3210</v>
      </c>
      <c r="I13" s="14">
        <f t="shared" si="2"/>
        <v>75.75542177126368</v>
      </c>
      <c r="J13" s="16">
        <f t="shared" si="3"/>
        <v>0.01</v>
      </c>
    </row>
    <row r="14" spans="2:10" ht="15">
      <c r="B14" s="1" t="s">
        <v>8</v>
      </c>
      <c r="C14" s="1" t="s">
        <v>29</v>
      </c>
      <c r="D14" s="13">
        <v>24000</v>
      </c>
      <c r="E14" s="7">
        <v>41084</v>
      </c>
      <c r="F14" s="12">
        <v>23900</v>
      </c>
      <c r="G14" s="14">
        <f t="shared" si="0"/>
        <v>1673.0000000000002</v>
      </c>
      <c r="H14" s="14">
        <f t="shared" si="1"/>
        <v>25573</v>
      </c>
      <c r="I14" s="14">
        <f t="shared" si="2"/>
        <v>603.5181934444007</v>
      </c>
      <c r="J14" s="16">
        <f t="shared" si="3"/>
        <v>0.025</v>
      </c>
    </row>
    <row r="15" spans="2:10" ht="15">
      <c r="B15" s="1" t="s">
        <v>9</v>
      </c>
      <c r="C15" s="1" t="s">
        <v>30</v>
      </c>
      <c r="D15" s="13">
        <v>30000</v>
      </c>
      <c r="E15" s="7">
        <v>41077</v>
      </c>
      <c r="F15" s="12">
        <v>21600</v>
      </c>
      <c r="G15" s="14">
        <f t="shared" si="0"/>
        <v>1512.0000000000002</v>
      </c>
      <c r="H15" s="14">
        <f t="shared" si="1"/>
        <v>23112</v>
      </c>
      <c r="I15" s="14">
        <f t="shared" si="2"/>
        <v>545.4390367530985</v>
      </c>
      <c r="J15" s="16">
        <f t="shared" si="3"/>
        <v>0.025</v>
      </c>
    </row>
    <row r="16" spans="2:10" ht="15">
      <c r="B16" s="1" t="s">
        <v>9</v>
      </c>
      <c r="C16" s="1" t="s">
        <v>31</v>
      </c>
      <c r="D16" s="13">
        <v>25000</v>
      </c>
      <c r="E16" s="7">
        <v>41084</v>
      </c>
      <c r="F16" s="12">
        <v>21900</v>
      </c>
      <c r="G16" s="14">
        <f t="shared" si="0"/>
        <v>1533.0000000000002</v>
      </c>
      <c r="H16" s="14">
        <f t="shared" si="1"/>
        <v>23433</v>
      </c>
      <c r="I16" s="14">
        <f t="shared" si="2"/>
        <v>553.014578930225</v>
      </c>
      <c r="J16" s="16">
        <f t="shared" si="3"/>
        <v>0.025</v>
      </c>
    </row>
    <row r="17" ht="15">
      <c r="C17">
        <f>COUNTA(C5:C16)</f>
        <v>12</v>
      </c>
    </row>
    <row r="19" spans="6:7" ht="15">
      <c r="F19" s="8" t="s">
        <v>16</v>
      </c>
      <c r="G19" s="18">
        <f>SUM(H5:H16)</f>
        <v>284620</v>
      </c>
    </row>
    <row r="20" spans="6:7" ht="15">
      <c r="F20" s="8" t="s">
        <v>17</v>
      </c>
      <c r="G20" s="18">
        <f>AVERAGE(H5:H16)</f>
        <v>23718.333333333332</v>
      </c>
    </row>
    <row r="21" spans="3:7" ht="17.25">
      <c r="C21" s="10" t="s">
        <v>34</v>
      </c>
      <c r="D21" s="15">
        <v>0.0625</v>
      </c>
      <c r="F21" s="8" t="s">
        <v>18</v>
      </c>
      <c r="G21" s="18">
        <f>MIN(H5:H16)</f>
        <v>3210</v>
      </c>
    </row>
    <row r="22" spans="6:7" ht="15">
      <c r="F22" s="8" t="s">
        <v>19</v>
      </c>
      <c r="G22" s="18">
        <f>MAX(H5:H16)</f>
        <v>43549</v>
      </c>
    </row>
    <row r="23" spans="1:7" ht="17.25">
      <c r="A23" s="2" t="s">
        <v>4</v>
      </c>
      <c r="C23" s="22" t="s">
        <v>0</v>
      </c>
      <c r="D23" s="23"/>
      <c r="F23" s="8" t="s">
        <v>1</v>
      </c>
      <c r="G23" s="19">
        <f ca="1">TODAY()</f>
        <v>41022</v>
      </c>
    </row>
    <row r="24" spans="1:7" ht="15">
      <c r="A24" s="3" t="s">
        <v>5</v>
      </c>
      <c r="C24" s="5">
        <v>3000</v>
      </c>
      <c r="D24" s="3">
        <v>0.01</v>
      </c>
      <c r="F24" s="8" t="s">
        <v>32</v>
      </c>
      <c r="G24" s="18">
        <f>IF(G19&gt;250000,G19*0.015,0)</f>
        <v>4269.3</v>
      </c>
    </row>
    <row r="25" spans="1:7" ht="15">
      <c r="A25" s="3" t="s">
        <v>6</v>
      </c>
      <c r="C25" s="5">
        <v>10000</v>
      </c>
      <c r="D25" s="3">
        <v>0.02</v>
      </c>
      <c r="F25" s="9"/>
      <c r="G25" s="9"/>
    </row>
    <row r="26" spans="1:4" ht="15">
      <c r="A26" s="3" t="s">
        <v>7</v>
      </c>
      <c r="C26" s="5">
        <v>20000</v>
      </c>
      <c r="D26" s="3">
        <v>0.025</v>
      </c>
    </row>
    <row r="27" spans="1:4" ht="15">
      <c r="A27" s="3" t="s">
        <v>8</v>
      </c>
      <c r="C27" s="5">
        <v>30000</v>
      </c>
      <c r="D27" s="3">
        <v>0.03</v>
      </c>
    </row>
    <row r="28" spans="1:4" ht="15">
      <c r="A28" s="4" t="s">
        <v>9</v>
      </c>
      <c r="C28" s="6">
        <v>40000</v>
      </c>
      <c r="D28" s="4">
        <v>0.035</v>
      </c>
    </row>
  </sheetData>
  <sheetProtection/>
  <mergeCells count="3">
    <mergeCell ref="A1:J1"/>
    <mergeCell ref="A2:J2"/>
    <mergeCell ref="C23:D23"/>
  </mergeCells>
  <dataValidations count="1">
    <dataValidation type="list" allowBlank="1" showInputMessage="1" showErrorMessage="1" promptTitle="Agent Last Name" sqref="B5:B16">
      <formula1>$A$23:$A$28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Jerri A Williams</dc:creator>
  <cp:keywords/>
  <dc:description/>
  <cp:lastModifiedBy>Kerri Dudley</cp:lastModifiedBy>
  <dcterms:created xsi:type="dcterms:W3CDTF">2009-06-24T12:51:07Z</dcterms:created>
  <dcterms:modified xsi:type="dcterms:W3CDTF">2012-04-23T23:48:40Z</dcterms:modified>
  <cp:category/>
  <cp:version/>
  <cp:contentType/>
  <cp:contentStatus/>
</cp:coreProperties>
</file>